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lovenské Ďarmoty\VO\"/>
    </mc:Choice>
  </mc:AlternateContent>
  <bookViews>
    <workbookView xWindow="0" yWindow="0" windowWidth="17970" windowHeight="7635" activeTab="4"/>
  </bookViews>
  <sheets>
    <sheet name="Rekapitulácia" sheetId="1" r:id="rId1"/>
    <sheet name="Krycí list stavby" sheetId="2" r:id="rId2"/>
    <sheet name="Kryci_list 13517" sheetId="3" r:id="rId3"/>
    <sheet name="Rekap 13517" sheetId="4" r:id="rId4"/>
    <sheet name="SO 13517" sheetId="5" r:id="rId5"/>
  </sheets>
  <definedNames>
    <definedName name="_xlnm.Print_Titles" localSheetId="3">'Rekap 13517'!$9:$9</definedName>
    <definedName name="_xlnm.Print_Titles" localSheetId="4">'SO 13517'!$8:$8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J16" i="2"/>
  <c r="F18" i="2"/>
  <c r="E18" i="2"/>
  <c r="D18" i="2"/>
  <c r="F17" i="2"/>
  <c r="E17" i="2"/>
  <c r="D17" i="2"/>
  <c r="E16" i="2"/>
  <c r="F8" i="1"/>
  <c r="D8" i="1"/>
  <c r="E7" i="1"/>
  <c r="E8" i="1" s="1"/>
  <c r="J17" i="2" s="1"/>
  <c r="J17" i="3"/>
  <c r="K7" i="1"/>
  <c r="J30" i="3"/>
  <c r="I30" i="3"/>
  <c r="Z51" i="5"/>
  <c r="E14" i="4"/>
  <c r="S48" i="5"/>
  <c r="F14" i="4" s="1"/>
  <c r="P48" i="5"/>
  <c r="M48" i="5"/>
  <c r="C14" i="4" s="1"/>
  <c r="K47" i="5"/>
  <c r="J47" i="5"/>
  <c r="L47" i="5"/>
  <c r="I47" i="5"/>
  <c r="K46" i="5"/>
  <c r="J46" i="5"/>
  <c r="L46" i="5"/>
  <c r="I46" i="5"/>
  <c r="K45" i="5"/>
  <c r="J45" i="5"/>
  <c r="L45" i="5"/>
  <c r="L48" i="5" s="1"/>
  <c r="B14" i="4" s="1"/>
  <c r="I45" i="5"/>
  <c r="I48" i="5" s="1"/>
  <c r="D14" i="4" s="1"/>
  <c r="C13" i="4"/>
  <c r="S42" i="5"/>
  <c r="F13" i="4" s="1"/>
  <c r="H42" i="5"/>
  <c r="M42" i="5"/>
  <c r="K41" i="5"/>
  <c r="J41" i="5"/>
  <c r="L41" i="5"/>
  <c r="I41" i="5"/>
  <c r="K40" i="5"/>
  <c r="J40" i="5"/>
  <c r="P40" i="5"/>
  <c r="L40" i="5"/>
  <c r="I40" i="5"/>
  <c r="K39" i="5"/>
  <c r="J39" i="5"/>
  <c r="P39" i="5"/>
  <c r="P42" i="5" s="1"/>
  <c r="E13" i="4" s="1"/>
  <c r="L39" i="5"/>
  <c r="I39" i="5"/>
  <c r="K38" i="5"/>
  <c r="J38" i="5"/>
  <c r="L38" i="5"/>
  <c r="I38" i="5"/>
  <c r="I42" i="5" s="1"/>
  <c r="D13" i="4" s="1"/>
  <c r="F12" i="4"/>
  <c r="S35" i="5"/>
  <c r="H35" i="5"/>
  <c r="M35" i="5"/>
  <c r="C12" i="4" s="1"/>
  <c r="K34" i="5"/>
  <c r="J34" i="5"/>
  <c r="P34" i="5"/>
  <c r="L34" i="5"/>
  <c r="I34" i="5"/>
  <c r="K33" i="5"/>
  <c r="J33" i="5"/>
  <c r="P33" i="5"/>
  <c r="L33" i="5"/>
  <c r="I33" i="5"/>
  <c r="K32" i="5"/>
  <c r="J32" i="5"/>
  <c r="L32" i="5"/>
  <c r="I32" i="5"/>
  <c r="K31" i="5"/>
  <c r="J31" i="5"/>
  <c r="P31" i="5"/>
  <c r="L31" i="5"/>
  <c r="I31" i="5"/>
  <c r="K30" i="5"/>
  <c r="J30" i="5"/>
  <c r="P30" i="5"/>
  <c r="L30" i="5"/>
  <c r="I30" i="5"/>
  <c r="I35" i="5" s="1"/>
  <c r="D12" i="4" s="1"/>
  <c r="E11" i="4"/>
  <c r="C11" i="4"/>
  <c r="S27" i="5"/>
  <c r="S50" i="5" s="1"/>
  <c r="F15" i="4" s="1"/>
  <c r="P27" i="5"/>
  <c r="H27" i="5"/>
  <c r="M27" i="5"/>
  <c r="M50" i="5" s="1"/>
  <c r="C15" i="4" s="1"/>
  <c r="E16" i="3" s="1"/>
  <c r="K26" i="5"/>
  <c r="J26" i="5"/>
  <c r="L26" i="5"/>
  <c r="I26" i="5"/>
  <c r="K25" i="5"/>
  <c r="J25" i="5"/>
  <c r="L25" i="5"/>
  <c r="I25" i="5"/>
  <c r="K24" i="5"/>
  <c r="J24" i="5"/>
  <c r="L24" i="5"/>
  <c r="I24" i="5"/>
  <c r="K23" i="5"/>
  <c r="J23" i="5"/>
  <c r="L23" i="5"/>
  <c r="I23" i="5"/>
  <c r="K22" i="5"/>
  <c r="J22" i="5"/>
  <c r="L22" i="5"/>
  <c r="I22" i="5"/>
  <c r="K21" i="5"/>
  <c r="J21" i="5"/>
  <c r="L21" i="5"/>
  <c r="I21" i="5"/>
  <c r="K20" i="5"/>
  <c r="J20" i="5"/>
  <c r="L20" i="5"/>
  <c r="I20" i="5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51" i="5" s="1"/>
  <c r="J11" i="5"/>
  <c r="L11" i="5"/>
  <c r="I11" i="5"/>
  <c r="J20" i="3"/>
  <c r="L35" i="5" l="1"/>
  <c r="B12" i="4" s="1"/>
  <c r="L42" i="5"/>
  <c r="B13" i="4" s="1"/>
  <c r="J20" i="2"/>
  <c r="L27" i="5"/>
  <c r="B11" i="4" s="1"/>
  <c r="P35" i="5"/>
  <c r="E12" i="4" s="1"/>
  <c r="H51" i="5"/>
  <c r="M51" i="5"/>
  <c r="C17" i="4" s="1"/>
  <c r="S51" i="5"/>
  <c r="F17" i="4" s="1"/>
  <c r="I27" i="5"/>
  <c r="F11" i="4"/>
  <c r="H50" i="5"/>
  <c r="L50" i="5" l="1"/>
  <c r="B15" i="4" s="1"/>
  <c r="D16" i="3" s="1"/>
  <c r="D16" i="2" s="1"/>
  <c r="P50" i="5"/>
  <c r="E15" i="4" s="1"/>
  <c r="D11" i="4"/>
  <c r="I50" i="5"/>
  <c r="P51" i="5"/>
  <c r="E17" i="4" s="1"/>
  <c r="L51" i="5"/>
  <c r="B17" i="4" s="1"/>
  <c r="D15" i="4" l="1"/>
  <c r="F16" i="3" s="1"/>
  <c r="F16" i="2" s="1"/>
  <c r="F20" i="2" s="1"/>
  <c r="I51" i="5"/>
  <c r="D17" i="4" l="1"/>
  <c r="B7" i="1"/>
  <c r="J22" i="3"/>
  <c r="J22" i="2" s="1"/>
  <c r="F24" i="3"/>
  <c r="F24" i="2" s="1"/>
  <c r="F20" i="3"/>
  <c r="J24" i="3"/>
  <c r="J24" i="2" s="1"/>
  <c r="J23" i="3"/>
  <c r="J23" i="2" s="1"/>
  <c r="F22" i="3"/>
  <c r="F22" i="2" s="1"/>
  <c r="F23" i="3"/>
  <c r="F23" i="2" s="1"/>
  <c r="J26" i="2" l="1"/>
  <c r="J28" i="2" s="1"/>
  <c r="B8" i="1"/>
  <c r="J26" i="3"/>
  <c r="J28" i="3" l="1"/>
  <c r="C7" i="1"/>
  <c r="I29" i="3"/>
  <c r="J29" i="3" s="1"/>
  <c r="J31" i="3" s="1"/>
  <c r="C8" i="1" l="1"/>
  <c r="G7" i="1"/>
  <c r="G8" i="1" s="1"/>
  <c r="B9" i="1" l="1"/>
  <c r="B10" i="1"/>
  <c r="I30" i="2" l="1"/>
  <c r="J30" i="2" s="1"/>
  <c r="G10" i="1"/>
  <c r="I29" i="2"/>
  <c r="J29" i="2" s="1"/>
  <c r="G9" i="1"/>
  <c r="J31" i="2" l="1"/>
  <c r="G11" i="1"/>
</calcChain>
</file>

<file path=xl/sharedStrings.xml><?xml version="1.0" encoding="utf-8"?>
<sst xmlns="http://schemas.openxmlformats.org/spreadsheetml/2006/main" count="295" uniqueCount="154">
  <si>
    <t>Rekapitulácia rozpočtu</t>
  </si>
  <si>
    <t>Stavba Rekonštrukcia futbalového ihriska - FK Slovenské Ďarmoty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</si>
  <si>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</si>
  <si>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</si>
  <si>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</si>
  <si>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</si>
  <si>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</si>
  <si>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</si>
  <si>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</si>
  <si>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</si>
  <si>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</si>
  <si>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</si>
  <si>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</si>
  <si>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</si>
  <si>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</si>
  <si>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</si>
  <si>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</si>
  <si>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</si>
  <si>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</si>
  <si>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</si>
  <si>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02.11.2018</t>
  </si>
  <si>
    <t xml:space="preserve">Odberateľ: Futbalový klub Slovenské Ďarmoty 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</si>
  <si>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</si>
  <si>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</si>
  <si>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</si>
  <si>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</si>
  <si>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</si>
  <si>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</si>
  <si>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</si>
  <si>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</si>
  <si>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</si>
  <si>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</si>
  <si>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</si>
  <si>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</si>
  <si>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</si>
  <si>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</si>
  <si>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</si>
  <si>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</si>
  <si>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</si>
  <si>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</si>
  <si>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</si>
  <si>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</si>
  <si>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</si>
  <si>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</si>
  <si>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</si>
  <si>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</si>
  <si>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</si>
  <si>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</si>
  <si>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</si>
  <si>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</si>
  <si>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</si>
  <si>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</si>
  <si>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</si>
  <si>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</si>
  <si>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</si>
  <si>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</si>
  <si>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</si>
  <si>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</si>
  <si>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</si>
  <si>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</si>
  <si>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</si>
  <si>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</si>
  <si>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02.11.2018</t>
  </si>
  <si>
    <t>Prehľad rozpočtových nákladov</t>
  </si>
  <si>
    <t>Práce HSV</t>
  </si>
  <si>
    <t>ZEMNÉ PRÁCE</t>
  </si>
  <si>
    <t>ZÁKLADY</t>
  </si>
  <si>
    <t>POTRUBNÉ ROZVODY</t>
  </si>
  <si>
    <t>OSTATNÉ PRÁCE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</si>
  <si>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</si>
  <si>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</si>
  <si>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</si>
  <si>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</si>
  <si>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</si>
  <si>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</si>
  <si>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</si>
  <si>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</si>
  <si>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</si>
  <si>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</si>
  <si>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</si>
  <si>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</si>
  <si>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111101102</t>
  </si>
  <si>
    <t xml:space="preserve">Odstránenie travín 0,1-1 ha   </t>
  </si>
  <si>
    <t>ha</t>
  </si>
  <si>
    <t xml:space="preserve"> 131201209</t>
  </si>
  <si>
    <t xml:space="preserve">Príplatok za lepivosť  horn. tr. 3   </t>
  </si>
  <si>
    <t>m3</t>
  </si>
  <si>
    <t xml:space="preserve"> 131211101</t>
  </si>
  <si>
    <t xml:space="preserve">Hĺbenie jám v hornine 3 ručne   </t>
  </si>
  <si>
    <t xml:space="preserve"> 161101101</t>
  </si>
  <si>
    <t xml:space="preserve">Zvislé premiestnenie výkopu horn. tr. 1-4 do 2,5 m   </t>
  </si>
  <si>
    <t xml:space="preserve"> 162201102</t>
  </si>
  <si>
    <t xml:space="preserve">Vodorovné premiestnenie výkopu do 50 m horn. tr. 1-4   </t>
  </si>
  <si>
    <t xml:space="preserve"> 162501102</t>
  </si>
  <si>
    <t xml:space="preserve">Vodorovné premiestnenie výkopu do 3000 m horn. tr. 1-4   </t>
  </si>
  <si>
    <t xml:space="preserve"> 167101101</t>
  </si>
  <si>
    <t xml:space="preserve">Nakladanie výkopku do 100 m3 v horn. tr. 1-4   </t>
  </si>
  <si>
    <t xml:space="preserve"> 167101102</t>
  </si>
  <si>
    <t xml:space="preserve">Nakladanie výkopku nad 100 m3 v horn. tr. 1-4   </t>
  </si>
  <si>
    <t xml:space="preserve"> 171201201</t>
  </si>
  <si>
    <t xml:space="preserve">Uloženie sypaniny na skládku   </t>
  </si>
  <si>
    <t xml:space="preserve"> 171201203</t>
  </si>
  <si>
    <t xml:space="preserve">Uloženie sypaniny na skládky nad 1 000 do 10 000 m3   </t>
  </si>
  <si>
    <t xml:space="preserve"> 174101003</t>
  </si>
  <si>
    <t xml:space="preserve">Zásyp zhutnený jám, šachiet, rýh, zárezov alebo okolo objektov nad 1000 do 10000   </t>
  </si>
  <si>
    <t xml:space="preserve"> 181101102</t>
  </si>
  <si>
    <t xml:space="preserve">Úprava pláne v zárezoch v horn. tr. 1-4 so zhutnením   </t>
  </si>
  <si>
    <t>m2</t>
  </si>
  <si>
    <t xml:space="preserve"> 181201101</t>
  </si>
  <si>
    <t xml:space="preserve">Úprava piesku kvarc zr. 0-3mm pod trávn. koberec   </t>
  </si>
  <si>
    <t xml:space="preserve">  1/A 3</t>
  </si>
  <si>
    <t xml:space="preserve"> 111103201</t>
  </si>
  <si>
    <t xml:space="preserve">Postrek proti burinám   </t>
  </si>
  <si>
    <t xml:space="preserve"> 182313101</t>
  </si>
  <si>
    <t xml:space="preserve">Dodávka a montáž trávnatého koberca   </t>
  </si>
  <si>
    <t>R/RE</t>
  </si>
  <si>
    <t xml:space="preserve"> 121101103</t>
  </si>
  <si>
    <t xml:space="preserve">Odstránenie ornice s premiestnením do 250 m   </t>
  </si>
  <si>
    <t xml:space="preserve"> 11/A 1</t>
  </si>
  <si>
    <t xml:space="preserve"> 273321411</t>
  </si>
  <si>
    <t xml:space="preserve">Betón základových dosiek, železový (bez výstuže), tr.B 30 (C 25/30)   </t>
  </si>
  <si>
    <t xml:space="preserve"> 273351215</t>
  </si>
  <si>
    <t xml:space="preserve">Debnenie základových dosiek zhotovenie   </t>
  </si>
  <si>
    <t xml:space="preserve"> 273351216</t>
  </si>
  <si>
    <t xml:space="preserve">Debnenie základových dosiek odstránenie   </t>
  </si>
  <si>
    <t xml:space="preserve"> 273361221</t>
  </si>
  <si>
    <t xml:space="preserve">Výstuž základových dosiek 10216   </t>
  </si>
  <si>
    <t>t</t>
  </si>
  <si>
    <t xml:space="preserve"> 273362021</t>
  </si>
  <si>
    <t xml:space="preserve">Výstuž základových dosiek zo zvarovaných sietí KARI   </t>
  </si>
  <si>
    <t>271/A 1</t>
  </si>
  <si>
    <t xml:space="preserve"> 871171121</t>
  </si>
  <si>
    <t xml:space="preserve">Montáž  rozvodov zavlažovania z polyet. potrubí DN 32 + tvarovky   </t>
  </si>
  <si>
    <t>súbor</t>
  </si>
  <si>
    <t xml:space="preserve"> 893332111</t>
  </si>
  <si>
    <t xml:space="preserve">Šachta armat. želbet. strop z dielcov, vn. pl. do 3.5 m2   </t>
  </si>
  <si>
    <t>kus</t>
  </si>
  <si>
    <t xml:space="preserve"> 893362111</t>
  </si>
  <si>
    <t xml:space="preserve">Montáž autom. riadiacieho systému zavlažovania HUNTER ProC  alebo ekvivalent + čerpadlo   </t>
  </si>
  <si>
    <t xml:space="preserve"> 872241111</t>
  </si>
  <si>
    <t>Montáž  zavlažovacích hlavíc HUNTER   alebo ekvivalent</t>
  </si>
  <si>
    <t xml:space="preserve"> 999999004</t>
  </si>
  <si>
    <t xml:space="preserve">Dodávka a osadenie veľkých železných brán + sieťe   </t>
  </si>
  <si>
    <t>ks</t>
  </si>
  <si>
    <t xml:space="preserve"> 999999005</t>
  </si>
  <si>
    <t xml:space="preserve">Dodávka a montáž ochranných sieťí za brány + konštrukcie   </t>
  </si>
  <si>
    <t>súbory</t>
  </si>
  <si>
    <t xml:space="preserve"> 999999904</t>
  </si>
  <si>
    <t xml:space="preserve">Rekonštrukcia tribúny pre cca 100 miest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</si>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</sst>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workbookViewId="0">
      <selection activeCell="A14" sqref="A14:XFD32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13517'!I51-Rekapitulácia!D7</f>
        <v>0</v>
      </c>
      <c r="C7" s="77">
        <f>'Kryci_list 13517'!J26</f>
        <v>0</v>
      </c>
      <c r="D7" s="77">
        <v>0</v>
      </c>
      <c r="E7" s="77">
        <f>'Kryci_list 13517'!J17</f>
        <v>0</v>
      </c>
      <c r="F7" s="77">
        <v>0</v>
      </c>
      <c r="G7" s="77">
        <f>B7+C7+D7+E7+F7</f>
        <v>0</v>
      </c>
      <c r="K7">
        <f>'SO 13517'!K51</f>
        <v>0</v>
      </c>
      <c r="Q7">
        <v>30.126000000000001</v>
      </c>
    </row>
    <row r="8" spans="1:26" x14ac:dyDescent="0.25">
      <c r="A8" s="183" t="s">
        <v>149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1" t="s">
        <v>150</v>
      </c>
      <c r="B9" s="182">
        <f>G8-SUM(Rekapitulácia!K7:'Rekapitulácia'!K7)*1</f>
        <v>0</v>
      </c>
      <c r="C9" s="182"/>
      <c r="D9" s="182"/>
      <c r="E9" s="182"/>
      <c r="F9" s="182"/>
      <c r="G9" s="182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151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152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0"/>
      <c r="C12" s="180"/>
      <c r="D12" s="180"/>
      <c r="E12" s="180"/>
      <c r="F12" s="180"/>
      <c r="G12" s="180"/>
    </row>
    <row r="13" spans="1:26" x14ac:dyDescent="0.25">
      <c r="A13" s="10"/>
      <c r="B13" s="180"/>
      <c r="C13" s="180"/>
      <c r="D13" s="180"/>
      <c r="E13" s="180"/>
      <c r="F13" s="180"/>
      <c r="G13" s="180"/>
    </row>
    <row r="14" spans="1:26" x14ac:dyDescent="0.25">
      <c r="A14" s="10"/>
      <c r="B14" s="180"/>
      <c r="C14" s="180"/>
      <c r="D14" s="180"/>
      <c r="E14" s="180"/>
      <c r="F14" s="180"/>
      <c r="G14" s="180"/>
    </row>
    <row r="15" spans="1:26" x14ac:dyDescent="0.25">
      <c r="A15" s="1"/>
      <c r="B15" s="149"/>
      <c r="C15" s="149"/>
      <c r="D15" s="149"/>
      <c r="E15" s="149"/>
      <c r="F15" s="149"/>
      <c r="G15" s="149"/>
    </row>
    <row r="16" spans="1:26" x14ac:dyDescent="0.25">
      <c r="A16" s="1"/>
      <c r="B16" s="149"/>
      <c r="C16" s="149"/>
      <c r="D16" s="149"/>
      <c r="E16" s="149"/>
      <c r="F16" s="149"/>
      <c r="G16" s="149"/>
    </row>
    <row r="17" spans="1:7" x14ac:dyDescent="0.25">
      <c r="A17" s="1"/>
      <c r="B17" s="149"/>
      <c r="C17" s="149"/>
      <c r="D17" s="149"/>
      <c r="E17" s="149"/>
      <c r="F17" s="149"/>
      <c r="G17" s="149"/>
    </row>
    <row r="18" spans="1:7" x14ac:dyDescent="0.25">
      <c r="A18" s="1"/>
      <c r="B18" s="149"/>
      <c r="C18" s="149"/>
      <c r="D18" s="149"/>
      <c r="E18" s="149"/>
      <c r="F18" s="149"/>
      <c r="G18" s="149"/>
    </row>
    <row r="19" spans="1:7" x14ac:dyDescent="0.25">
      <c r="A19" s="1"/>
      <c r="B19" s="149"/>
      <c r="C19" s="149"/>
      <c r="D19" s="149"/>
      <c r="E19" s="149"/>
      <c r="F19" s="149"/>
      <c r="G19" s="149"/>
    </row>
    <row r="20" spans="1:7" x14ac:dyDescent="0.25">
      <c r="A20" s="1"/>
      <c r="B20" s="149"/>
      <c r="C20" s="149"/>
      <c r="D20" s="149"/>
      <c r="E20" s="149"/>
      <c r="F20" s="149"/>
      <c r="G20" s="149"/>
    </row>
    <row r="21" spans="1:7" x14ac:dyDescent="0.25">
      <c r="A21" s="1"/>
      <c r="B21" s="149"/>
      <c r="C21" s="149"/>
      <c r="D21" s="149"/>
      <c r="E21" s="149"/>
      <c r="F21" s="149"/>
      <c r="G21" s="149"/>
    </row>
    <row r="22" spans="1:7" x14ac:dyDescent="0.25">
      <c r="A22" s="1"/>
      <c r="B22" s="149"/>
      <c r="C22" s="149"/>
      <c r="D22" s="149"/>
      <c r="E22" s="149"/>
      <c r="F22" s="149"/>
      <c r="G22" s="149"/>
    </row>
    <row r="23" spans="1:7" x14ac:dyDescent="0.25">
      <c r="A23" s="1"/>
      <c r="B23" s="149"/>
      <c r="C23" s="149"/>
      <c r="D23" s="149"/>
      <c r="E23" s="149"/>
      <c r="F23" s="149"/>
      <c r="G23" s="149"/>
    </row>
    <row r="24" spans="1:7" x14ac:dyDescent="0.25">
      <c r="A24" s="1"/>
      <c r="B24" s="149"/>
      <c r="C24" s="149"/>
      <c r="D24" s="149"/>
      <c r="E24" s="149"/>
      <c r="F24" s="149"/>
      <c r="G24" s="149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B32" s="178"/>
      <c r="C32" s="178"/>
      <c r="D32" s="178"/>
      <c r="E32" s="178"/>
      <c r="F32" s="178"/>
      <c r="G32" s="178"/>
    </row>
    <row r="33" spans="2:7" x14ac:dyDescent="0.25">
      <c r="B33" s="178"/>
      <c r="C33" s="178"/>
      <c r="D33" s="178"/>
      <c r="E33" s="178"/>
      <c r="F33" s="178"/>
      <c r="G33" s="178"/>
    </row>
    <row r="34" spans="2:7" x14ac:dyDescent="0.25">
      <c r="B34" s="178"/>
      <c r="C34" s="178"/>
      <c r="D34" s="178"/>
      <c r="E34" s="178"/>
      <c r="F34" s="178"/>
      <c r="G34" s="178"/>
    </row>
    <row r="35" spans="2:7" x14ac:dyDescent="0.25">
      <c r="B35" s="178"/>
      <c r="C35" s="178"/>
      <c r="D35" s="178"/>
      <c r="E35" s="178"/>
      <c r="F35" s="178"/>
      <c r="G35" s="178"/>
    </row>
    <row r="36" spans="2:7" x14ac:dyDescent="0.25">
      <c r="B36" s="178"/>
      <c r="C36" s="178"/>
      <c r="D36" s="178"/>
      <c r="E36" s="178"/>
      <c r="F36" s="178"/>
      <c r="G36" s="178"/>
    </row>
    <row r="37" spans="2:7" x14ac:dyDescent="0.25">
      <c r="B37" s="178"/>
      <c r="C37" s="178"/>
      <c r="D37" s="178"/>
      <c r="E37" s="178"/>
      <c r="F37" s="178"/>
      <c r="G37" s="178"/>
    </row>
    <row r="38" spans="2:7" x14ac:dyDescent="0.25">
      <c r="B38" s="178"/>
      <c r="C38" s="178"/>
      <c r="D38" s="178"/>
      <c r="E38" s="178"/>
      <c r="F38" s="178"/>
      <c r="G38" s="178"/>
    </row>
    <row r="39" spans="2:7" x14ac:dyDescent="0.25">
      <c r="B39" s="178"/>
      <c r="C39" s="178"/>
      <c r="D39" s="178"/>
      <c r="E39" s="178"/>
      <c r="F39" s="178"/>
      <c r="G39" s="178"/>
    </row>
    <row r="40" spans="2:7" x14ac:dyDescent="0.25">
      <c r="B40" s="178"/>
      <c r="C40" s="178"/>
      <c r="D40" s="178"/>
      <c r="E40" s="178"/>
      <c r="F40" s="178"/>
      <c r="G40" s="178"/>
    </row>
    <row r="41" spans="2:7" x14ac:dyDescent="0.25">
      <c r="B41" s="178"/>
      <c r="C41" s="178"/>
      <c r="D41" s="178"/>
      <c r="E41" s="178"/>
      <c r="F41" s="178"/>
      <c r="G41" s="178"/>
    </row>
    <row r="42" spans="2:7" x14ac:dyDescent="0.25">
      <c r="B42" s="178"/>
      <c r="C42" s="178"/>
      <c r="D42" s="178"/>
      <c r="E42" s="178"/>
      <c r="F42" s="178"/>
      <c r="G42" s="178"/>
    </row>
    <row r="43" spans="2:7" x14ac:dyDescent="0.25">
      <c r="B43" s="178"/>
      <c r="C43" s="178"/>
      <c r="D43" s="178"/>
      <c r="E43" s="178"/>
      <c r="F43" s="178"/>
      <c r="G43" s="178"/>
    </row>
    <row r="44" spans="2:7" x14ac:dyDescent="0.25">
      <c r="B44" s="178"/>
      <c r="C44" s="178"/>
      <c r="D44" s="178"/>
      <c r="E44" s="178"/>
      <c r="F44" s="178"/>
      <c r="G44" s="178"/>
    </row>
    <row r="45" spans="2:7" x14ac:dyDescent="0.25">
      <c r="B45" s="178"/>
      <c r="C45" s="178"/>
      <c r="D45" s="178"/>
      <c r="E45" s="178"/>
      <c r="F45" s="178"/>
      <c r="G45" s="178"/>
    </row>
    <row r="46" spans="2:7" x14ac:dyDescent="0.25">
      <c r="B46" s="178"/>
      <c r="C46" s="178"/>
      <c r="D46" s="178"/>
      <c r="E46" s="178"/>
      <c r="F46" s="178"/>
      <c r="G46" s="178"/>
    </row>
    <row r="47" spans="2:7" x14ac:dyDescent="0.25">
      <c r="B47" s="178"/>
      <c r="C47" s="178"/>
      <c r="D47" s="178"/>
      <c r="E47" s="178"/>
      <c r="F47" s="178"/>
      <c r="G47" s="178"/>
    </row>
    <row r="48" spans="2:7" x14ac:dyDescent="0.25">
      <c r="B48" s="178"/>
      <c r="C48" s="178"/>
      <c r="D48" s="178"/>
      <c r="E48" s="178"/>
      <c r="F48" s="178"/>
      <c r="G48" s="178"/>
    </row>
    <row r="49" spans="2:7" x14ac:dyDescent="0.25">
      <c r="B49" s="178"/>
      <c r="C49" s="178"/>
      <c r="D49" s="178"/>
      <c r="E49" s="178"/>
      <c r="F49" s="178"/>
      <c r="G49" s="178"/>
    </row>
    <row r="50" spans="2:7" x14ac:dyDescent="0.25">
      <c r="B50" s="178"/>
      <c r="C50" s="178"/>
      <c r="D50" s="178"/>
      <c r="E50" s="178"/>
      <c r="F50" s="178"/>
      <c r="G50" s="178"/>
    </row>
    <row r="51" spans="2:7" x14ac:dyDescent="0.25">
      <c r="B51" s="178"/>
      <c r="C51" s="178"/>
      <c r="D51" s="178"/>
      <c r="E51" s="178"/>
      <c r="F51" s="178"/>
      <c r="G51" s="178"/>
    </row>
    <row r="52" spans="2:7" x14ac:dyDescent="0.25">
      <c r="B52" s="178"/>
      <c r="C52" s="178"/>
      <c r="D52" s="178"/>
      <c r="E52" s="178"/>
      <c r="F52" s="178"/>
      <c r="G52" s="178"/>
    </row>
    <row r="53" spans="2:7" x14ac:dyDescent="0.25">
      <c r="B53" s="178"/>
      <c r="C53" s="178"/>
      <c r="D53" s="178"/>
      <c r="E53" s="178"/>
      <c r="F53" s="178"/>
      <c r="G53" s="178"/>
    </row>
    <row r="54" spans="2:7" x14ac:dyDescent="0.25">
      <c r="B54" s="178"/>
      <c r="C54" s="178"/>
      <c r="D54" s="178"/>
      <c r="E54" s="178"/>
      <c r="F54" s="178"/>
      <c r="G54" s="178"/>
    </row>
    <row r="55" spans="2:7" x14ac:dyDescent="0.25">
      <c r="B55" s="178"/>
      <c r="C55" s="178"/>
      <c r="D55" s="178"/>
      <c r="E55" s="178"/>
      <c r="F55" s="178"/>
      <c r="G55" s="178"/>
    </row>
    <row r="56" spans="2:7" x14ac:dyDescent="0.25">
      <c r="B56" s="178"/>
      <c r="C56" s="178"/>
      <c r="D56" s="178"/>
      <c r="E56" s="178"/>
      <c r="F56" s="178"/>
      <c r="G56" s="178"/>
    </row>
    <row r="57" spans="2:7" x14ac:dyDescent="0.25">
      <c r="B57" s="178"/>
      <c r="C57" s="178"/>
      <c r="D57" s="178"/>
      <c r="E57" s="178"/>
      <c r="F57" s="178"/>
      <c r="G57" s="178"/>
    </row>
    <row r="58" spans="2:7" x14ac:dyDescent="0.25">
      <c r="B58" s="178"/>
      <c r="C58" s="178"/>
      <c r="D58" s="178"/>
      <c r="E58" s="178"/>
      <c r="F58" s="178"/>
      <c r="G58" s="178"/>
    </row>
    <row r="59" spans="2:7" x14ac:dyDescent="0.25">
      <c r="B59" s="178"/>
      <c r="C59" s="178"/>
      <c r="D59" s="178"/>
      <c r="E59" s="178"/>
      <c r="F59" s="178"/>
      <c r="G59" s="178"/>
    </row>
    <row r="60" spans="2:7" x14ac:dyDescent="0.25">
      <c r="B60" s="178"/>
      <c r="C60" s="178"/>
      <c r="D60" s="178"/>
      <c r="E60" s="178"/>
      <c r="F60" s="178"/>
      <c r="G60" s="178"/>
    </row>
    <row r="61" spans="2:7" x14ac:dyDescent="0.25">
      <c r="B61" s="178"/>
      <c r="C61" s="178"/>
      <c r="D61" s="178"/>
      <c r="E61" s="178"/>
      <c r="F61" s="178"/>
      <c r="G61" s="178"/>
    </row>
    <row r="62" spans="2:7" x14ac:dyDescent="0.25">
      <c r="B62" s="178"/>
      <c r="C62" s="178"/>
      <c r="D62" s="178"/>
      <c r="E62" s="178"/>
      <c r="F62" s="178"/>
      <c r="G62" s="178"/>
    </row>
    <row r="63" spans="2:7" x14ac:dyDescent="0.25">
      <c r="B63" s="178"/>
      <c r="C63" s="178"/>
      <c r="D63" s="178"/>
      <c r="E63" s="178"/>
      <c r="F63" s="178"/>
      <c r="G63" s="178"/>
    </row>
    <row r="64" spans="2:7" x14ac:dyDescent="0.25">
      <c r="B64" s="178"/>
      <c r="C64" s="178"/>
      <c r="D64" s="178"/>
      <c r="E64" s="178"/>
      <c r="F64" s="178"/>
      <c r="G64" s="178"/>
    </row>
    <row r="65" spans="2:7" x14ac:dyDescent="0.25">
      <c r="B65" s="178"/>
      <c r="C65" s="178"/>
      <c r="D65" s="178"/>
      <c r="E65" s="178"/>
      <c r="F65" s="178"/>
      <c r="G65" s="178"/>
    </row>
    <row r="66" spans="2:7" x14ac:dyDescent="0.25">
      <c r="B66" s="178"/>
      <c r="C66" s="178"/>
      <c r="D66" s="178"/>
      <c r="E66" s="178"/>
      <c r="F66" s="178"/>
      <c r="G66" s="178"/>
    </row>
    <row r="67" spans="2:7" x14ac:dyDescent="0.25">
      <c r="B67" s="178"/>
      <c r="C67" s="178"/>
      <c r="D67" s="178"/>
      <c r="E67" s="178"/>
      <c r="F67" s="178"/>
      <c r="G67" s="178"/>
    </row>
    <row r="68" spans="2:7" x14ac:dyDescent="0.25">
      <c r="B68" s="178"/>
      <c r="C68" s="178"/>
      <c r="D68" s="178"/>
      <c r="E68" s="178"/>
      <c r="F68" s="178"/>
      <c r="G68" s="178"/>
    </row>
    <row r="69" spans="2:7" x14ac:dyDescent="0.25">
      <c r="B69" s="178"/>
      <c r="C69" s="178"/>
      <c r="D69" s="178"/>
      <c r="E69" s="178"/>
      <c r="F69" s="178"/>
      <c r="G69" s="178"/>
    </row>
    <row r="70" spans="2:7" x14ac:dyDescent="0.25">
      <c r="B70" s="178"/>
      <c r="C70" s="178"/>
      <c r="D70" s="178"/>
      <c r="E70" s="178"/>
      <c r="F70" s="178"/>
      <c r="G70" s="178"/>
    </row>
    <row r="71" spans="2:7" x14ac:dyDescent="0.25">
      <c r="B71" s="178"/>
      <c r="C71" s="178"/>
      <c r="D71" s="178"/>
      <c r="E71" s="178"/>
      <c r="F71" s="178"/>
      <c r="G71" s="178"/>
    </row>
    <row r="72" spans="2:7" x14ac:dyDescent="0.25">
      <c r="B72" s="178"/>
      <c r="C72" s="178"/>
      <c r="D72" s="178"/>
      <c r="E72" s="178"/>
      <c r="F72" s="178"/>
      <c r="G72" s="178"/>
    </row>
    <row r="73" spans="2:7" x14ac:dyDescent="0.25">
      <c r="B73" s="178"/>
      <c r="C73" s="178"/>
      <c r="D73" s="178"/>
      <c r="E73" s="178"/>
      <c r="F73" s="178"/>
      <c r="G73" s="178"/>
    </row>
    <row r="74" spans="2:7" x14ac:dyDescent="0.25">
      <c r="B74" s="178"/>
      <c r="C74" s="178"/>
      <c r="D74" s="178"/>
      <c r="E74" s="178"/>
      <c r="F74" s="178"/>
      <c r="G74" s="178"/>
    </row>
    <row r="75" spans="2:7" x14ac:dyDescent="0.25">
      <c r="B75" s="178"/>
      <c r="C75" s="178"/>
      <c r="D75" s="178"/>
      <c r="E75" s="178"/>
      <c r="F75" s="178"/>
      <c r="G75" s="178"/>
    </row>
    <row r="76" spans="2:7" x14ac:dyDescent="0.25">
      <c r="B76" s="178"/>
      <c r="C76" s="178"/>
      <c r="D76" s="178"/>
      <c r="E76" s="178"/>
      <c r="F76" s="178"/>
      <c r="G76" s="178"/>
    </row>
    <row r="77" spans="2:7" x14ac:dyDescent="0.25">
      <c r="B77" s="178"/>
      <c r="C77" s="178"/>
      <c r="D77" s="178"/>
      <c r="E77" s="178"/>
      <c r="F77" s="178"/>
      <c r="G77" s="178"/>
    </row>
    <row r="78" spans="2:7" x14ac:dyDescent="0.25">
      <c r="B78" s="178"/>
      <c r="C78" s="178"/>
      <c r="D78" s="178"/>
      <c r="E78" s="178"/>
      <c r="F78" s="178"/>
      <c r="G78" s="178"/>
    </row>
    <row r="79" spans="2:7" x14ac:dyDescent="0.25">
      <c r="B79" s="178"/>
      <c r="C79" s="178"/>
      <c r="D79" s="178"/>
      <c r="E79" s="178"/>
      <c r="F79" s="178"/>
      <c r="G79" s="178"/>
    </row>
    <row r="80" spans="2:7" x14ac:dyDescent="0.25">
      <c r="B80" s="178"/>
      <c r="C80" s="178"/>
      <c r="D80" s="178"/>
      <c r="E80" s="178"/>
      <c r="F80" s="178"/>
      <c r="G80" s="178"/>
    </row>
    <row r="81" spans="2:7" x14ac:dyDescent="0.25">
      <c r="B81" s="178"/>
      <c r="C81" s="178"/>
      <c r="D81" s="178"/>
      <c r="E81" s="178"/>
      <c r="F81" s="178"/>
      <c r="G81" s="178"/>
    </row>
    <row r="82" spans="2:7" x14ac:dyDescent="0.25">
      <c r="B82" s="178"/>
      <c r="C82" s="178"/>
      <c r="D82" s="178"/>
      <c r="E82" s="178"/>
      <c r="F82" s="178"/>
      <c r="G82" s="178"/>
    </row>
    <row r="83" spans="2:7" x14ac:dyDescent="0.25">
      <c r="B83" s="178"/>
      <c r="C83" s="178"/>
      <c r="D83" s="178"/>
      <c r="E83" s="178"/>
      <c r="F83" s="178"/>
      <c r="G83" s="178"/>
    </row>
    <row r="84" spans="2:7" x14ac:dyDescent="0.25">
      <c r="B84" s="178"/>
      <c r="C84" s="178"/>
      <c r="D84" s="178"/>
      <c r="E84" s="178"/>
      <c r="F84" s="178"/>
      <c r="G84" s="178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'Kryci_list 13517'!D16</f>
        <v>0</v>
      </c>
      <c r="E16" s="97">
        <f>'Kryci_list 13517'!E16</f>
        <v>0</v>
      </c>
      <c r="F16" s="106">
        <f>'Kryci_list 13517'!F16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28</v>
      </c>
      <c r="D17" s="78">
        <f>'Kryci_list 13517'!D17</f>
        <v>0</v>
      </c>
      <c r="E17" s="76">
        <f>'Kryci_list 13517'!E17</f>
        <v>0</v>
      </c>
      <c r="F17" s="81">
        <f>'Kryci_list 13517'!F17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29</v>
      </c>
      <c r="D18" s="79">
        <f>'Kryci_list 13517'!D18</f>
        <v>0</v>
      </c>
      <c r="E18" s="77">
        <f>'Kryci_list 13517'!E18</f>
        <v>0</v>
      </c>
      <c r="F18" s="82">
        <f>'Kryci_list 13517'!F18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44</v>
      </c>
      <c r="D22" s="87"/>
      <c r="E22" s="90"/>
      <c r="F22" s="81">
        <f>'Kryci_list 13517'!F22</f>
        <v>0</v>
      </c>
      <c r="G22" s="60">
        <v>16</v>
      </c>
      <c r="H22" s="115" t="s">
        <v>50</v>
      </c>
      <c r="I22" s="129"/>
      <c r="J22" s="126">
        <f>'Kryci_list 13517'!J22</f>
        <v>0</v>
      </c>
    </row>
    <row r="23" spans="1:10" ht="18" customHeight="1" x14ac:dyDescent="0.25">
      <c r="A23" s="11"/>
      <c r="B23" s="61">
        <v>12</v>
      </c>
      <c r="C23" s="64" t="s">
        <v>45</v>
      </c>
      <c r="D23" s="66"/>
      <c r="E23" s="90"/>
      <c r="F23" s="82">
        <f>'Kryci_list 13517'!F23</f>
        <v>0</v>
      </c>
      <c r="G23" s="61">
        <v>17</v>
      </c>
      <c r="H23" s="116" t="s">
        <v>51</v>
      </c>
      <c r="I23" s="129"/>
      <c r="J23" s="127">
        <f>'Kryci_list 13517'!J23</f>
        <v>0</v>
      </c>
    </row>
    <row r="24" spans="1:10" ht="18" customHeight="1" x14ac:dyDescent="0.25">
      <c r="A24" s="11"/>
      <c r="B24" s="61">
        <v>13</v>
      </c>
      <c r="C24" s="64" t="s">
        <v>46</v>
      </c>
      <c r="D24" s="66"/>
      <c r="E24" s="90"/>
      <c r="F24" s="82">
        <f>'Kryci_list 13517'!F24</f>
        <v>0</v>
      </c>
      <c r="G24" s="61">
        <v>18</v>
      </c>
      <c r="H24" s="116" t="s">
        <v>52</v>
      </c>
      <c r="I24" s="129"/>
      <c r="J24" s="127">
        <f>'Kryci_list 13517'!J24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41</v>
      </c>
      <c r="I31" s="28"/>
      <c r="J31" s="189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5" t="s">
        <v>42</v>
      </c>
      <c r="H32" s="186"/>
      <c r="I32" s="187"/>
      <c r="J32" s="188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5"/>
      <c r="G33" s="14"/>
      <c r="H33" s="141" t="s">
        <v>57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'Rekap 13517'!B15</f>
        <v>0</v>
      </c>
      <c r="E16" s="97">
        <f>'Rekap 13517'!C15</f>
        <v>0</v>
      </c>
      <c r="F16" s="106">
        <f>'Rekap 13517'!D15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28</v>
      </c>
      <c r="D17" s="78"/>
      <c r="E17" s="76"/>
      <c r="F17" s="81"/>
      <c r="G17" s="61">
        <v>7</v>
      </c>
      <c r="H17" s="116" t="s">
        <v>34</v>
      </c>
      <c r="I17" s="129"/>
      <c r="J17" s="127">
        <f>'SO 13517'!Z51</f>
        <v>0</v>
      </c>
    </row>
    <row r="18" spans="1:26" ht="18" customHeight="1" x14ac:dyDescent="0.25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44</v>
      </c>
      <c r="D22" s="87"/>
      <c r="E22" s="89" t="s">
        <v>47</v>
      </c>
      <c r="F22" s="81">
        <f>((F16*U22*0)+(F17*V22*0)+(F18*W22*0))/100</f>
        <v>0</v>
      </c>
      <c r="G22" s="60">
        <v>16</v>
      </c>
      <c r="H22" s="115" t="s">
        <v>50</v>
      </c>
      <c r="I22" s="130" t="s">
        <v>47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45</v>
      </c>
      <c r="D23" s="66"/>
      <c r="E23" s="89" t="s">
        <v>48</v>
      </c>
      <c r="F23" s="82">
        <f>((F16*U23*0)+(F17*V23*0)+(F18*W23*0))/100</f>
        <v>0</v>
      </c>
      <c r="G23" s="61">
        <v>17</v>
      </c>
      <c r="H23" s="116" t="s">
        <v>51</v>
      </c>
      <c r="I23" s="130" t="s">
        <v>47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46</v>
      </c>
      <c r="D24" s="66"/>
      <c r="E24" s="89" t="s">
        <v>47</v>
      </c>
      <c r="F24" s="82">
        <f>((F16*U24*0)+(F17*V24*0)+(F18*W24*0))/100</f>
        <v>0</v>
      </c>
      <c r="G24" s="61">
        <v>18</v>
      </c>
      <c r="H24" s="116" t="s">
        <v>52</v>
      </c>
      <c r="I24" s="130" t="s">
        <v>48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13517'!K9:'SO 13517'!K50)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13517'!K9:'SO 13517'!K50)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41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42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03"/>
      <c r="G33" s="111">
        <v>26</v>
      </c>
      <c r="H33" s="142" t="s">
        <v>57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25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24</v>
      </c>
      <c r="B3" s="144"/>
      <c r="C3" s="144"/>
      <c r="D3" s="145" t="s">
        <v>62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63</v>
      </c>
      <c r="B8" s="144"/>
      <c r="C8" s="144"/>
      <c r="D8" s="144"/>
      <c r="E8" s="144"/>
      <c r="F8" s="144"/>
    </row>
    <row r="9" spans="1:26" x14ac:dyDescent="0.25">
      <c r="A9" s="147" t="s">
        <v>59</v>
      </c>
      <c r="B9" s="147" t="s">
        <v>53</v>
      </c>
      <c r="C9" s="147" t="s">
        <v>54</v>
      </c>
      <c r="D9" s="147" t="s">
        <v>30</v>
      </c>
      <c r="E9" s="147" t="s">
        <v>60</v>
      </c>
      <c r="F9" s="147" t="s">
        <v>61</v>
      </c>
    </row>
    <row r="10" spans="1:26" x14ac:dyDescent="0.25">
      <c r="A10" s="154" t="s">
        <v>64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65</v>
      </c>
      <c r="B11" s="157">
        <f>'SO 13517'!L27</f>
        <v>0</v>
      </c>
      <c r="C11" s="157">
        <f>'SO 13517'!M27</f>
        <v>0</v>
      </c>
      <c r="D11" s="157">
        <f>'SO 13517'!I27</f>
        <v>0</v>
      </c>
      <c r="E11" s="158">
        <f>'SO 13517'!P27</f>
        <v>0</v>
      </c>
      <c r="F11" s="158">
        <f>'SO 13517'!S27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66</v>
      </c>
      <c r="B12" s="157">
        <f>'SO 13517'!L35</f>
        <v>0</v>
      </c>
      <c r="C12" s="157">
        <f>'SO 13517'!M35</f>
        <v>0</v>
      </c>
      <c r="D12" s="157">
        <f>'SO 13517'!I35</f>
        <v>0</v>
      </c>
      <c r="E12" s="158">
        <f>'SO 13517'!P35</f>
        <v>11.23</v>
      </c>
      <c r="F12" s="158">
        <f>'SO 13517'!S35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67</v>
      </c>
      <c r="B13" s="157">
        <f>'SO 13517'!L42</f>
        <v>0</v>
      </c>
      <c r="C13" s="157">
        <f>'SO 13517'!M42</f>
        <v>0</v>
      </c>
      <c r="D13" s="157">
        <f>'SO 13517'!I42</f>
        <v>0</v>
      </c>
      <c r="E13" s="158">
        <f>'SO 13517'!P42</f>
        <v>45.56</v>
      </c>
      <c r="F13" s="158">
        <f>'SO 13517'!S42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68</v>
      </c>
      <c r="B14" s="157">
        <f>'SO 13517'!L48</f>
        <v>0</v>
      </c>
      <c r="C14" s="157">
        <f>'SO 13517'!M48</f>
        <v>0</v>
      </c>
      <c r="D14" s="157">
        <f>'SO 13517'!I48</f>
        <v>0</v>
      </c>
      <c r="E14" s="158">
        <f>'SO 13517'!P48</f>
        <v>0</v>
      </c>
      <c r="F14" s="158">
        <f>'SO 13517'!S48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64</v>
      </c>
      <c r="B15" s="159">
        <f>'SO 13517'!L50</f>
        <v>0</v>
      </c>
      <c r="C15" s="159">
        <f>'SO 13517'!M50</f>
        <v>0</v>
      </c>
      <c r="D15" s="159">
        <f>'SO 13517'!I50</f>
        <v>0</v>
      </c>
      <c r="E15" s="160">
        <f>'SO 13517'!P50</f>
        <v>56.79</v>
      </c>
      <c r="F15" s="160">
        <f>'SO 13517'!S50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69</v>
      </c>
      <c r="B17" s="159">
        <f>'SO 13517'!L51</f>
        <v>0</v>
      </c>
      <c r="C17" s="159">
        <f>'SO 13517'!M51</f>
        <v>0</v>
      </c>
      <c r="D17" s="159">
        <f>'SO 13517'!I51</f>
        <v>0</v>
      </c>
      <c r="E17" s="160">
        <f>'SO 13517'!P51</f>
        <v>56.79</v>
      </c>
      <c r="F17" s="160">
        <f>'SO 13517'!S51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workbookViewId="0">
      <pane ySplit="8" topLeftCell="A9" activePane="bottomLeft" state="frozen"/>
      <selection pane="bottomLeft" activeCell="G47" sqref="G10:G47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25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24</v>
      </c>
      <c r="C3" s="3"/>
      <c r="D3" s="3"/>
      <c r="E3" s="5" t="s">
        <v>62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70</v>
      </c>
      <c r="B8" s="164" t="s">
        <v>71</v>
      </c>
      <c r="C8" s="164" t="s">
        <v>72</v>
      </c>
      <c r="D8" s="164" t="s">
        <v>73</v>
      </c>
      <c r="E8" s="164" t="s">
        <v>74</v>
      </c>
      <c r="F8" s="164" t="s">
        <v>75</v>
      </c>
      <c r="G8" s="164" t="s">
        <v>76</v>
      </c>
      <c r="H8" s="164" t="s">
        <v>54</v>
      </c>
      <c r="I8" s="164" t="s">
        <v>77</v>
      </c>
      <c r="J8" s="164"/>
      <c r="K8" s="164"/>
      <c r="L8" s="164"/>
      <c r="M8" s="164"/>
      <c r="N8" s="164"/>
      <c r="O8" s="164"/>
      <c r="P8" s="164" t="s">
        <v>78</v>
      </c>
      <c r="Q8" s="161"/>
      <c r="R8" s="161"/>
      <c r="S8" s="164" t="s">
        <v>79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80</v>
      </c>
      <c r="C11" s="172" t="s">
        <v>81</v>
      </c>
      <c r="D11" s="168" t="s">
        <v>82</v>
      </c>
      <c r="E11" s="168" t="s">
        <v>83</v>
      </c>
      <c r="F11" s="169">
        <v>0.71</v>
      </c>
      <c r="G11" s="170"/>
      <c r="H11" s="170"/>
      <c r="I11" s="170">
        <f t="shared" ref="I11:I26" si="0">ROUND(F11*(G11+H11),2)</f>
        <v>0</v>
      </c>
      <c r="J11" s="168">
        <f t="shared" ref="J11:J26" si="1">ROUND(F11*(N11),2)</f>
        <v>443.75</v>
      </c>
      <c r="K11" s="1">
        <f t="shared" ref="K11:K26" si="2">ROUND(F11*(O11),2)</f>
        <v>0</v>
      </c>
      <c r="L11" s="1">
        <f t="shared" ref="L11:L26" si="3">ROUND(F11*(G11),2)</f>
        <v>0</v>
      </c>
      <c r="M11" s="1"/>
      <c r="N11" s="1">
        <v>625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80</v>
      </c>
      <c r="C12" s="172" t="s">
        <v>84</v>
      </c>
      <c r="D12" s="168" t="s">
        <v>85</v>
      </c>
      <c r="E12" s="168" t="s">
        <v>86</v>
      </c>
      <c r="F12" s="169">
        <v>8.75</v>
      </c>
      <c r="G12" s="170"/>
      <c r="H12" s="170"/>
      <c r="I12" s="170">
        <f t="shared" si="0"/>
        <v>0</v>
      </c>
      <c r="J12" s="168">
        <f t="shared" si="1"/>
        <v>10.85</v>
      </c>
      <c r="K12" s="1">
        <f t="shared" si="2"/>
        <v>0</v>
      </c>
      <c r="L12" s="1">
        <f t="shared" si="3"/>
        <v>0</v>
      </c>
      <c r="M12" s="1"/>
      <c r="N12" s="1">
        <v>1.24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80</v>
      </c>
      <c r="C13" s="172" t="s">
        <v>87</v>
      </c>
      <c r="D13" s="168" t="s">
        <v>88</v>
      </c>
      <c r="E13" s="168" t="s">
        <v>86</v>
      </c>
      <c r="F13" s="169">
        <v>8.75</v>
      </c>
      <c r="G13" s="170"/>
      <c r="H13" s="170"/>
      <c r="I13" s="170">
        <f t="shared" si="0"/>
        <v>0</v>
      </c>
      <c r="J13" s="168">
        <f t="shared" si="1"/>
        <v>201.25</v>
      </c>
      <c r="K13" s="1">
        <f t="shared" si="2"/>
        <v>0</v>
      </c>
      <c r="L13" s="1">
        <f t="shared" si="3"/>
        <v>0</v>
      </c>
      <c r="M13" s="1"/>
      <c r="N13" s="1">
        <v>23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80</v>
      </c>
      <c r="C14" s="172" t="s">
        <v>89</v>
      </c>
      <c r="D14" s="168" t="s">
        <v>90</v>
      </c>
      <c r="E14" s="168" t="s">
        <v>86</v>
      </c>
      <c r="F14" s="169">
        <v>1420.4</v>
      </c>
      <c r="G14" s="170"/>
      <c r="H14" s="170"/>
      <c r="I14" s="170">
        <f t="shared" si="0"/>
        <v>0</v>
      </c>
      <c r="J14" s="168">
        <f t="shared" si="1"/>
        <v>3337.94</v>
      </c>
      <c r="K14" s="1">
        <f t="shared" si="2"/>
        <v>0</v>
      </c>
      <c r="L14" s="1">
        <f t="shared" si="3"/>
        <v>0</v>
      </c>
      <c r="M14" s="1"/>
      <c r="N14" s="1">
        <v>2.35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80</v>
      </c>
      <c r="C15" s="172" t="s">
        <v>91</v>
      </c>
      <c r="D15" s="168" t="s">
        <v>92</v>
      </c>
      <c r="E15" s="168" t="s">
        <v>86</v>
      </c>
      <c r="F15" s="169">
        <v>8.75</v>
      </c>
      <c r="G15" s="170"/>
      <c r="H15" s="170"/>
      <c r="I15" s="170">
        <f t="shared" si="0"/>
        <v>0</v>
      </c>
      <c r="J15" s="168">
        <f t="shared" si="1"/>
        <v>12.25</v>
      </c>
      <c r="K15" s="1">
        <f t="shared" si="2"/>
        <v>0</v>
      </c>
      <c r="L15" s="1">
        <f t="shared" si="3"/>
        <v>0</v>
      </c>
      <c r="M15" s="1"/>
      <c r="N15" s="1">
        <v>1.4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80</v>
      </c>
      <c r="C16" s="172" t="s">
        <v>93</v>
      </c>
      <c r="D16" s="168" t="s">
        <v>94</v>
      </c>
      <c r="E16" s="168" t="s">
        <v>86</v>
      </c>
      <c r="F16" s="169">
        <v>1420.4</v>
      </c>
      <c r="G16" s="170"/>
      <c r="H16" s="170"/>
      <c r="I16" s="170">
        <f t="shared" si="0"/>
        <v>0</v>
      </c>
      <c r="J16" s="168">
        <f t="shared" si="1"/>
        <v>4971.3999999999996</v>
      </c>
      <c r="K16" s="1">
        <f t="shared" si="2"/>
        <v>0</v>
      </c>
      <c r="L16" s="1">
        <f t="shared" si="3"/>
        <v>0</v>
      </c>
      <c r="M16" s="1"/>
      <c r="N16" s="1">
        <v>3.5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80</v>
      </c>
      <c r="C17" s="172" t="s">
        <v>95</v>
      </c>
      <c r="D17" s="168" t="s">
        <v>96</v>
      </c>
      <c r="E17" s="168" t="s">
        <v>86</v>
      </c>
      <c r="F17" s="169">
        <v>8.75</v>
      </c>
      <c r="G17" s="170"/>
      <c r="H17" s="170"/>
      <c r="I17" s="170">
        <f t="shared" si="0"/>
        <v>0</v>
      </c>
      <c r="J17" s="168">
        <f t="shared" si="1"/>
        <v>47.25</v>
      </c>
      <c r="K17" s="1">
        <f t="shared" si="2"/>
        <v>0</v>
      </c>
      <c r="L17" s="1">
        <f t="shared" si="3"/>
        <v>0</v>
      </c>
      <c r="M17" s="1"/>
      <c r="N17" s="1">
        <v>5.4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80</v>
      </c>
      <c r="C18" s="172" t="s">
        <v>97</v>
      </c>
      <c r="D18" s="168" t="s">
        <v>98</v>
      </c>
      <c r="E18" s="168" t="s">
        <v>86</v>
      </c>
      <c r="F18" s="169">
        <v>1420.4</v>
      </c>
      <c r="G18" s="170"/>
      <c r="H18" s="170"/>
      <c r="I18" s="170">
        <f t="shared" si="0"/>
        <v>0</v>
      </c>
      <c r="J18" s="168">
        <f t="shared" si="1"/>
        <v>3025.45</v>
      </c>
      <c r="K18" s="1">
        <f t="shared" si="2"/>
        <v>0</v>
      </c>
      <c r="L18" s="1">
        <f t="shared" si="3"/>
        <v>0</v>
      </c>
      <c r="M18" s="1"/>
      <c r="N18" s="1">
        <v>2.13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80</v>
      </c>
      <c r="C19" s="172" t="s">
        <v>99</v>
      </c>
      <c r="D19" s="168" t="s">
        <v>100</v>
      </c>
      <c r="E19" s="168" t="s">
        <v>86</v>
      </c>
      <c r="F19" s="169">
        <v>8.75</v>
      </c>
      <c r="G19" s="170"/>
      <c r="H19" s="170"/>
      <c r="I19" s="170">
        <f t="shared" si="0"/>
        <v>0</v>
      </c>
      <c r="J19" s="168">
        <f t="shared" si="1"/>
        <v>6.21</v>
      </c>
      <c r="K19" s="1">
        <f t="shared" si="2"/>
        <v>0</v>
      </c>
      <c r="L19" s="1">
        <f t="shared" si="3"/>
        <v>0</v>
      </c>
      <c r="M19" s="1"/>
      <c r="N19" s="1">
        <v>0.71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80</v>
      </c>
      <c r="C20" s="172" t="s">
        <v>101</v>
      </c>
      <c r="D20" s="168" t="s">
        <v>102</v>
      </c>
      <c r="E20" s="168" t="s">
        <v>86</v>
      </c>
      <c r="F20" s="169">
        <v>1420.4</v>
      </c>
      <c r="G20" s="170"/>
      <c r="H20" s="170"/>
      <c r="I20" s="170">
        <f t="shared" si="0"/>
        <v>0</v>
      </c>
      <c r="J20" s="168">
        <f t="shared" si="1"/>
        <v>823.83</v>
      </c>
      <c r="K20" s="1">
        <f t="shared" si="2"/>
        <v>0</v>
      </c>
      <c r="L20" s="1">
        <f t="shared" si="3"/>
        <v>0</v>
      </c>
      <c r="M20" s="1"/>
      <c r="N20" s="1">
        <v>0.57999999999999996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80</v>
      </c>
      <c r="C21" s="172" t="s">
        <v>103</v>
      </c>
      <c r="D21" s="168" t="s">
        <v>104</v>
      </c>
      <c r="E21" s="168" t="s">
        <v>86</v>
      </c>
      <c r="F21" s="169">
        <v>1420.4</v>
      </c>
      <c r="G21" s="170"/>
      <c r="H21" s="170"/>
      <c r="I21" s="170">
        <f t="shared" si="0"/>
        <v>0</v>
      </c>
      <c r="J21" s="168">
        <f t="shared" si="1"/>
        <v>3124.88</v>
      </c>
      <c r="K21" s="1">
        <f t="shared" si="2"/>
        <v>0</v>
      </c>
      <c r="L21" s="1">
        <f t="shared" si="3"/>
        <v>0</v>
      </c>
      <c r="M21" s="1"/>
      <c r="N21" s="1">
        <v>2.2000000000000002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80</v>
      </c>
      <c r="C22" s="172" t="s">
        <v>105</v>
      </c>
      <c r="D22" s="168" t="s">
        <v>106</v>
      </c>
      <c r="E22" s="168" t="s">
        <v>107</v>
      </c>
      <c r="F22" s="169">
        <v>7102</v>
      </c>
      <c r="G22" s="170"/>
      <c r="H22" s="170"/>
      <c r="I22" s="170">
        <f t="shared" si="0"/>
        <v>0</v>
      </c>
      <c r="J22" s="168">
        <f t="shared" si="1"/>
        <v>2840.8</v>
      </c>
      <c r="K22" s="1">
        <f t="shared" si="2"/>
        <v>0</v>
      </c>
      <c r="L22" s="1">
        <f t="shared" si="3"/>
        <v>0</v>
      </c>
      <c r="M22" s="1"/>
      <c r="N22" s="1">
        <v>0.4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80</v>
      </c>
      <c r="C23" s="172" t="s">
        <v>108</v>
      </c>
      <c r="D23" s="168" t="s">
        <v>109</v>
      </c>
      <c r="E23" s="168" t="s">
        <v>107</v>
      </c>
      <c r="F23" s="169">
        <v>7102</v>
      </c>
      <c r="G23" s="170"/>
      <c r="H23" s="170"/>
      <c r="I23" s="170">
        <f t="shared" si="0"/>
        <v>0</v>
      </c>
      <c r="J23" s="168">
        <f t="shared" si="1"/>
        <v>2485.6999999999998</v>
      </c>
      <c r="K23" s="1">
        <f t="shared" si="2"/>
        <v>0</v>
      </c>
      <c r="L23" s="1">
        <f t="shared" si="3"/>
        <v>0</v>
      </c>
      <c r="M23" s="1"/>
      <c r="N23" s="1">
        <v>0.35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110</v>
      </c>
      <c r="C24" s="172" t="s">
        <v>111</v>
      </c>
      <c r="D24" s="168" t="s">
        <v>112</v>
      </c>
      <c r="E24" s="168" t="s">
        <v>83</v>
      </c>
      <c r="F24" s="169">
        <v>0.71</v>
      </c>
      <c r="G24" s="170"/>
      <c r="H24" s="170"/>
      <c r="I24" s="170">
        <f t="shared" si="0"/>
        <v>0</v>
      </c>
      <c r="J24" s="168">
        <f t="shared" si="1"/>
        <v>251.34</v>
      </c>
      <c r="K24" s="1">
        <f t="shared" si="2"/>
        <v>0</v>
      </c>
      <c r="L24" s="1">
        <f t="shared" si="3"/>
        <v>0</v>
      </c>
      <c r="M24" s="1"/>
      <c r="N24" s="1">
        <v>354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110</v>
      </c>
      <c r="C25" s="172" t="s">
        <v>113</v>
      </c>
      <c r="D25" s="168" t="s">
        <v>114</v>
      </c>
      <c r="E25" s="168" t="s">
        <v>107</v>
      </c>
      <c r="F25" s="169">
        <v>7102</v>
      </c>
      <c r="G25" s="170"/>
      <c r="H25" s="170"/>
      <c r="I25" s="170">
        <f t="shared" si="0"/>
        <v>0</v>
      </c>
      <c r="J25" s="168">
        <f t="shared" si="1"/>
        <v>31959</v>
      </c>
      <c r="K25" s="1">
        <f t="shared" si="2"/>
        <v>0</v>
      </c>
      <c r="L25" s="1">
        <f t="shared" si="3"/>
        <v>0</v>
      </c>
      <c r="M25" s="1"/>
      <c r="N25" s="1">
        <v>4.5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115</v>
      </c>
      <c r="C26" s="172" t="s">
        <v>116</v>
      </c>
      <c r="D26" s="168" t="s">
        <v>117</v>
      </c>
      <c r="E26" s="168" t="s">
        <v>86</v>
      </c>
      <c r="F26" s="169">
        <v>1420.4</v>
      </c>
      <c r="G26" s="170"/>
      <c r="H26" s="170"/>
      <c r="I26" s="170">
        <f t="shared" si="0"/>
        <v>0</v>
      </c>
      <c r="J26" s="168">
        <f t="shared" si="1"/>
        <v>3721.45</v>
      </c>
      <c r="K26" s="1">
        <f t="shared" si="2"/>
        <v>0</v>
      </c>
      <c r="L26" s="1">
        <f t="shared" si="3"/>
        <v>0</v>
      </c>
      <c r="M26" s="1"/>
      <c r="N26" s="1">
        <v>2.62</v>
      </c>
      <c r="O26" s="1"/>
      <c r="P26" s="167"/>
      <c r="Q26" s="173"/>
      <c r="R26" s="173"/>
      <c r="S26" s="167"/>
      <c r="Z26">
        <v>0</v>
      </c>
    </row>
    <row r="27" spans="1:26" x14ac:dyDescent="0.25">
      <c r="A27" s="156"/>
      <c r="B27" s="156"/>
      <c r="C27" s="156"/>
      <c r="D27" s="156" t="s">
        <v>65</v>
      </c>
      <c r="E27" s="156"/>
      <c r="F27" s="167"/>
      <c r="G27" s="159"/>
      <c r="H27" s="159">
        <f>ROUND((SUM(M10:M26))/1,2)</f>
        <v>0</v>
      </c>
      <c r="I27" s="159">
        <f>ROUND((SUM(I10:I26))/1,2)</f>
        <v>0</v>
      </c>
      <c r="J27" s="156"/>
      <c r="K27" s="156"/>
      <c r="L27" s="156">
        <f>ROUND((SUM(L10:L26))/1,2)</f>
        <v>0</v>
      </c>
      <c r="M27" s="156">
        <f>ROUND((SUM(M10:M26))/1,2)</f>
        <v>0</v>
      </c>
      <c r="N27" s="156"/>
      <c r="O27" s="156"/>
      <c r="P27" s="174">
        <f>ROUND((SUM(P10:P26))/1,2)</f>
        <v>0</v>
      </c>
      <c r="Q27" s="153"/>
      <c r="R27" s="153"/>
      <c r="S27" s="174">
        <f>ROUND((SUM(S10:S26))/1,2)</f>
        <v>0</v>
      </c>
      <c r="T27" s="153"/>
      <c r="U27" s="153"/>
      <c r="V27" s="153"/>
      <c r="W27" s="153"/>
      <c r="X27" s="153"/>
      <c r="Y27" s="153"/>
      <c r="Z27" s="153"/>
    </row>
    <row r="28" spans="1:26" x14ac:dyDescent="0.25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6"/>
      <c r="B29" s="156"/>
      <c r="C29" s="156"/>
      <c r="D29" s="156" t="s">
        <v>66</v>
      </c>
      <c r="E29" s="156"/>
      <c r="F29" s="167"/>
      <c r="G29" s="157"/>
      <c r="H29" s="157"/>
      <c r="I29" s="157"/>
      <c r="J29" s="156"/>
      <c r="K29" s="156"/>
      <c r="L29" s="156"/>
      <c r="M29" s="156"/>
      <c r="N29" s="156"/>
      <c r="O29" s="156"/>
      <c r="P29" s="156"/>
      <c r="Q29" s="153"/>
      <c r="R29" s="153"/>
      <c r="S29" s="156"/>
      <c r="T29" s="153"/>
      <c r="U29" s="153"/>
      <c r="V29" s="153"/>
      <c r="W29" s="153"/>
      <c r="X29" s="153"/>
      <c r="Y29" s="153"/>
      <c r="Z29" s="153"/>
    </row>
    <row r="30" spans="1:26" ht="24.95" customHeight="1" x14ac:dyDescent="0.25">
      <c r="A30" s="171"/>
      <c r="B30" s="168" t="s">
        <v>118</v>
      </c>
      <c r="C30" s="172" t="s">
        <v>119</v>
      </c>
      <c r="D30" s="168" t="s">
        <v>120</v>
      </c>
      <c r="E30" s="168" t="s">
        <v>86</v>
      </c>
      <c r="F30" s="169">
        <v>5</v>
      </c>
      <c r="G30" s="170"/>
      <c r="H30" s="170"/>
      <c r="I30" s="170">
        <f>ROUND(F30*(G30+H30),2)</f>
        <v>0</v>
      </c>
      <c r="J30" s="168">
        <f>ROUND(F30*(N30),2)</f>
        <v>635</v>
      </c>
      <c r="K30" s="1">
        <f>ROUND(F30*(O30),2)</f>
        <v>0</v>
      </c>
      <c r="L30" s="1">
        <f>ROUND(F30*(G30),2)</f>
        <v>0</v>
      </c>
      <c r="M30" s="1"/>
      <c r="N30" s="1">
        <v>127</v>
      </c>
      <c r="O30" s="1"/>
      <c r="P30" s="167">
        <f>ROUND(F30*(R30),3)</f>
        <v>11.061</v>
      </c>
      <c r="Q30" s="173"/>
      <c r="R30" s="173">
        <v>2.2121499999999998</v>
      </c>
      <c r="S30" s="167"/>
      <c r="Z30">
        <v>0</v>
      </c>
    </row>
    <row r="31" spans="1:26" ht="24.95" customHeight="1" x14ac:dyDescent="0.25">
      <c r="A31" s="171"/>
      <c r="B31" s="168" t="s">
        <v>118</v>
      </c>
      <c r="C31" s="172" t="s">
        <v>121</v>
      </c>
      <c r="D31" s="168" t="s">
        <v>122</v>
      </c>
      <c r="E31" s="168" t="s">
        <v>107</v>
      </c>
      <c r="F31" s="169">
        <v>6</v>
      </c>
      <c r="G31" s="170"/>
      <c r="H31" s="170"/>
      <c r="I31" s="170">
        <f>ROUND(F31*(G31+H31),2)</f>
        <v>0</v>
      </c>
      <c r="J31" s="168">
        <f>ROUND(F31*(N31),2)</f>
        <v>45</v>
      </c>
      <c r="K31" s="1">
        <f>ROUND(F31*(O31),2)</f>
        <v>0</v>
      </c>
      <c r="L31" s="1">
        <f>ROUND(F31*(G31),2)</f>
        <v>0</v>
      </c>
      <c r="M31" s="1"/>
      <c r="N31" s="1">
        <v>7.5</v>
      </c>
      <c r="O31" s="1"/>
      <c r="P31" s="167">
        <f>ROUND(F31*(R31),3)</f>
        <v>4.0000000000000001E-3</v>
      </c>
      <c r="Q31" s="173"/>
      <c r="R31" s="173">
        <v>7.3374849999999995E-4</v>
      </c>
      <c r="S31" s="167"/>
      <c r="Z31">
        <v>0</v>
      </c>
    </row>
    <row r="32" spans="1:26" ht="24.95" customHeight="1" x14ac:dyDescent="0.25">
      <c r="A32" s="171"/>
      <c r="B32" s="168" t="s">
        <v>118</v>
      </c>
      <c r="C32" s="172" t="s">
        <v>123</v>
      </c>
      <c r="D32" s="168" t="s">
        <v>124</v>
      </c>
      <c r="E32" s="168" t="s">
        <v>107</v>
      </c>
      <c r="F32" s="169">
        <v>6</v>
      </c>
      <c r="G32" s="170"/>
      <c r="H32" s="170"/>
      <c r="I32" s="170">
        <f>ROUND(F32*(G32+H32),2)</f>
        <v>0</v>
      </c>
      <c r="J32" s="168">
        <f>ROUND(F32*(N32),2)</f>
        <v>9.6</v>
      </c>
      <c r="K32" s="1">
        <f>ROUND(F32*(O32),2)</f>
        <v>0</v>
      </c>
      <c r="L32" s="1">
        <f>ROUND(F32*(G32),2)</f>
        <v>0</v>
      </c>
      <c r="M32" s="1"/>
      <c r="N32" s="1">
        <v>1.6</v>
      </c>
      <c r="O32" s="1"/>
      <c r="P32" s="167"/>
      <c r="Q32" s="173"/>
      <c r="R32" s="173"/>
      <c r="S32" s="167"/>
      <c r="Z32">
        <v>0</v>
      </c>
    </row>
    <row r="33" spans="1:26" ht="24.95" customHeight="1" x14ac:dyDescent="0.25">
      <c r="A33" s="171"/>
      <c r="B33" s="168" t="s">
        <v>118</v>
      </c>
      <c r="C33" s="172" t="s">
        <v>125</v>
      </c>
      <c r="D33" s="168" t="s">
        <v>126</v>
      </c>
      <c r="E33" s="168" t="s">
        <v>127</v>
      </c>
      <c r="F33" s="169">
        <v>5.6000000000000001E-2</v>
      </c>
      <c r="G33" s="170"/>
      <c r="H33" s="170"/>
      <c r="I33" s="170">
        <f>ROUND(F33*(G33+H33),2)</f>
        <v>0</v>
      </c>
      <c r="J33" s="168">
        <f>ROUND(F33*(N33),2)</f>
        <v>79.52</v>
      </c>
      <c r="K33" s="1">
        <f>ROUND(F33*(O33),2)</f>
        <v>0</v>
      </c>
      <c r="L33" s="1">
        <f>ROUND(F33*(G33),2)</f>
        <v>0</v>
      </c>
      <c r="M33" s="1"/>
      <c r="N33" s="1">
        <v>1420</v>
      </c>
      <c r="O33" s="1"/>
      <c r="P33" s="167">
        <f>ROUND(F33*(R33),3)</f>
        <v>5.7000000000000002E-2</v>
      </c>
      <c r="Q33" s="173"/>
      <c r="R33" s="173">
        <v>1.0197700000000001</v>
      </c>
      <c r="S33" s="167"/>
      <c r="Z33">
        <v>0</v>
      </c>
    </row>
    <row r="34" spans="1:26" ht="24.95" customHeight="1" x14ac:dyDescent="0.25">
      <c r="A34" s="171"/>
      <c r="B34" s="168" t="s">
        <v>118</v>
      </c>
      <c r="C34" s="172" t="s">
        <v>128</v>
      </c>
      <c r="D34" s="168" t="s">
        <v>129</v>
      </c>
      <c r="E34" s="168" t="s">
        <v>127</v>
      </c>
      <c r="F34" s="169">
        <v>0.09</v>
      </c>
      <c r="G34" s="170"/>
      <c r="H34" s="170"/>
      <c r="I34" s="170">
        <f>ROUND(F34*(G34+H34),2)</f>
        <v>0</v>
      </c>
      <c r="J34" s="168">
        <f>ROUND(F34*(N34),2)</f>
        <v>115.2</v>
      </c>
      <c r="K34" s="1">
        <f>ROUND(F34*(O34),2)</f>
        <v>0</v>
      </c>
      <c r="L34" s="1">
        <f>ROUND(F34*(G34),2)</f>
        <v>0</v>
      </c>
      <c r="M34" s="1"/>
      <c r="N34" s="1">
        <v>1280</v>
      </c>
      <c r="O34" s="1"/>
      <c r="P34" s="167">
        <f>ROUND(F34*(R34),3)</f>
        <v>0.108</v>
      </c>
      <c r="Q34" s="173"/>
      <c r="R34" s="173">
        <v>1.202961408</v>
      </c>
      <c r="S34" s="167"/>
      <c r="Z34">
        <v>0</v>
      </c>
    </row>
    <row r="35" spans="1:26" x14ac:dyDescent="0.25">
      <c r="A35" s="156"/>
      <c r="B35" s="156"/>
      <c r="C35" s="156"/>
      <c r="D35" s="156" t="s">
        <v>66</v>
      </c>
      <c r="E35" s="156"/>
      <c r="F35" s="167"/>
      <c r="G35" s="159"/>
      <c r="H35" s="159">
        <f>ROUND((SUM(M29:M34))/1,2)</f>
        <v>0</v>
      </c>
      <c r="I35" s="159">
        <f>ROUND((SUM(I29:I34))/1,2)</f>
        <v>0</v>
      </c>
      <c r="J35" s="156"/>
      <c r="K35" s="156"/>
      <c r="L35" s="156">
        <f>ROUND((SUM(L29:L34))/1,2)</f>
        <v>0</v>
      </c>
      <c r="M35" s="156">
        <f>ROUND((SUM(M29:M34))/1,2)</f>
        <v>0</v>
      </c>
      <c r="N35" s="156"/>
      <c r="O35" s="156"/>
      <c r="P35" s="174">
        <f>ROUND((SUM(P29:P34))/1,2)</f>
        <v>11.23</v>
      </c>
      <c r="Q35" s="153"/>
      <c r="R35" s="153"/>
      <c r="S35" s="174">
        <f>ROUND((SUM(S29:S34))/1,2)</f>
        <v>0</v>
      </c>
      <c r="T35" s="153"/>
      <c r="U35" s="153"/>
      <c r="V35" s="153"/>
      <c r="W35" s="153"/>
      <c r="X35" s="153"/>
      <c r="Y35" s="153"/>
      <c r="Z35" s="153"/>
    </row>
    <row r="36" spans="1:26" x14ac:dyDescent="0.25">
      <c r="A36" s="1"/>
      <c r="B36" s="1"/>
      <c r="C36" s="1"/>
      <c r="D36" s="1"/>
      <c r="E36" s="1"/>
      <c r="F36" s="163"/>
      <c r="G36" s="149"/>
      <c r="H36" s="149"/>
      <c r="I36" s="149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6"/>
      <c r="B37" s="156"/>
      <c r="C37" s="156"/>
      <c r="D37" s="156" t="s">
        <v>67</v>
      </c>
      <c r="E37" s="156"/>
      <c r="F37" s="167"/>
      <c r="G37" s="157"/>
      <c r="H37" s="157"/>
      <c r="I37" s="157"/>
      <c r="J37" s="156"/>
      <c r="K37" s="156"/>
      <c r="L37" s="156"/>
      <c r="M37" s="156"/>
      <c r="N37" s="156"/>
      <c r="O37" s="156"/>
      <c r="P37" s="156"/>
      <c r="Q37" s="153"/>
      <c r="R37" s="153"/>
      <c r="S37" s="156"/>
      <c r="T37" s="153"/>
      <c r="U37" s="153"/>
      <c r="V37" s="153"/>
      <c r="W37" s="153"/>
      <c r="X37" s="153"/>
      <c r="Y37" s="153"/>
      <c r="Z37" s="153"/>
    </row>
    <row r="38" spans="1:26" ht="24.95" customHeight="1" x14ac:dyDescent="0.25">
      <c r="A38" s="171"/>
      <c r="B38" s="168" t="s">
        <v>130</v>
      </c>
      <c r="C38" s="172" t="s">
        <v>131</v>
      </c>
      <c r="D38" s="168" t="s">
        <v>132</v>
      </c>
      <c r="E38" s="168" t="s">
        <v>133</v>
      </c>
      <c r="F38" s="169">
        <v>1</v>
      </c>
      <c r="G38" s="170"/>
      <c r="H38" s="170"/>
      <c r="I38" s="170">
        <f>ROUND(F38*(G38+H38),2)</f>
        <v>0</v>
      </c>
      <c r="J38" s="168">
        <f>ROUND(F38*(N38),2)</f>
        <v>4875</v>
      </c>
      <c r="K38" s="1">
        <f>ROUND(F38*(O38),2)</f>
        <v>0</v>
      </c>
      <c r="L38" s="1">
        <f>ROUND(F38*(G38),2)</f>
        <v>0</v>
      </c>
      <c r="M38" s="1"/>
      <c r="N38" s="1">
        <v>4875</v>
      </c>
      <c r="O38" s="1"/>
      <c r="P38" s="167"/>
      <c r="Q38" s="173"/>
      <c r="R38" s="173"/>
      <c r="S38" s="167"/>
      <c r="Z38">
        <v>0</v>
      </c>
    </row>
    <row r="39" spans="1:26" ht="24.95" customHeight="1" x14ac:dyDescent="0.25">
      <c r="A39" s="171"/>
      <c r="B39" s="168" t="s">
        <v>130</v>
      </c>
      <c r="C39" s="172" t="s">
        <v>134</v>
      </c>
      <c r="D39" s="168" t="s">
        <v>135</v>
      </c>
      <c r="E39" s="168" t="s">
        <v>136</v>
      </c>
      <c r="F39" s="169">
        <v>1</v>
      </c>
      <c r="G39" s="170"/>
      <c r="H39" s="170"/>
      <c r="I39" s="170">
        <f>ROUND(F39*(G39+H39),2)</f>
        <v>0</v>
      </c>
      <c r="J39" s="168">
        <f>ROUND(F39*(N39),2)</f>
        <v>1290</v>
      </c>
      <c r="K39" s="1">
        <f>ROUND(F39*(O39),2)</f>
        <v>0</v>
      </c>
      <c r="L39" s="1">
        <f>ROUND(F39*(G39),2)</f>
        <v>0</v>
      </c>
      <c r="M39" s="1"/>
      <c r="N39" s="1">
        <v>1290</v>
      </c>
      <c r="O39" s="1"/>
      <c r="P39" s="167">
        <f>ROUND(F39*(R39),3)</f>
        <v>17.007000000000001</v>
      </c>
      <c r="Q39" s="173"/>
      <c r="R39" s="173">
        <v>17.007120000000004</v>
      </c>
      <c r="S39" s="167"/>
      <c r="Z39">
        <v>0</v>
      </c>
    </row>
    <row r="40" spans="1:26" ht="24.95" customHeight="1" x14ac:dyDescent="0.25">
      <c r="A40" s="171"/>
      <c r="B40" s="168" t="s">
        <v>130</v>
      </c>
      <c r="C40" s="172" t="s">
        <v>137</v>
      </c>
      <c r="D40" s="168" t="s">
        <v>138</v>
      </c>
      <c r="E40" s="168" t="s">
        <v>133</v>
      </c>
      <c r="F40" s="169">
        <v>1</v>
      </c>
      <c r="G40" s="170"/>
      <c r="H40" s="170"/>
      <c r="I40" s="170">
        <f>ROUND(F40*(G40+H40),2)</f>
        <v>0</v>
      </c>
      <c r="J40" s="168">
        <f>ROUND(F40*(N40),2)</f>
        <v>3990</v>
      </c>
      <c r="K40" s="1">
        <f>ROUND(F40*(O40),2)</f>
        <v>0</v>
      </c>
      <c r="L40" s="1">
        <f>ROUND(F40*(G40),2)</f>
        <v>0</v>
      </c>
      <c r="M40" s="1"/>
      <c r="N40" s="1">
        <v>3990</v>
      </c>
      <c r="O40" s="1"/>
      <c r="P40" s="167">
        <f>ROUND(F40*(R40),3)</f>
        <v>28.552</v>
      </c>
      <c r="Q40" s="173"/>
      <c r="R40" s="173">
        <v>28.551509999999997</v>
      </c>
      <c r="S40" s="167"/>
      <c r="Z40">
        <v>0</v>
      </c>
    </row>
    <row r="41" spans="1:26" ht="24.95" customHeight="1" x14ac:dyDescent="0.25">
      <c r="A41" s="171"/>
      <c r="B41" s="168" t="s">
        <v>115</v>
      </c>
      <c r="C41" s="172" t="s">
        <v>139</v>
      </c>
      <c r="D41" s="168" t="s">
        <v>140</v>
      </c>
      <c r="E41" s="168" t="s">
        <v>133</v>
      </c>
      <c r="F41" s="169">
        <v>1</v>
      </c>
      <c r="G41" s="170"/>
      <c r="H41" s="170"/>
      <c r="I41" s="170">
        <f>ROUND(F41*(G41+H41),2)</f>
        <v>0</v>
      </c>
      <c r="J41" s="168">
        <f>ROUND(F41*(N41),2)</f>
        <v>2859.46</v>
      </c>
      <c r="K41" s="1">
        <f>ROUND(F41*(O41),2)</f>
        <v>0</v>
      </c>
      <c r="L41" s="1">
        <f>ROUND(F41*(G41),2)</f>
        <v>0</v>
      </c>
      <c r="M41" s="1"/>
      <c r="N41" s="1">
        <v>2859.46</v>
      </c>
      <c r="O41" s="1"/>
      <c r="P41" s="167"/>
      <c r="Q41" s="173"/>
      <c r="R41" s="173"/>
      <c r="S41" s="167"/>
      <c r="Z41">
        <v>0</v>
      </c>
    </row>
    <row r="42" spans="1:26" x14ac:dyDescent="0.25">
      <c r="A42" s="156"/>
      <c r="B42" s="156"/>
      <c r="C42" s="156"/>
      <c r="D42" s="156" t="s">
        <v>67</v>
      </c>
      <c r="E42" s="156"/>
      <c r="F42" s="167"/>
      <c r="G42" s="159"/>
      <c r="H42" s="159">
        <f>ROUND((SUM(M37:M41))/1,2)</f>
        <v>0</v>
      </c>
      <c r="I42" s="159">
        <f>ROUND((SUM(I37:I41))/1,2)</f>
        <v>0</v>
      </c>
      <c r="J42" s="156"/>
      <c r="K42" s="156"/>
      <c r="L42" s="156">
        <f>ROUND((SUM(L37:L41))/1,2)</f>
        <v>0</v>
      </c>
      <c r="M42" s="156">
        <f>ROUND((SUM(M37:M41))/1,2)</f>
        <v>0</v>
      </c>
      <c r="N42" s="156"/>
      <c r="O42" s="156"/>
      <c r="P42" s="174">
        <f>ROUND((SUM(P37:P41))/1,2)</f>
        <v>45.56</v>
      </c>
      <c r="Q42" s="153"/>
      <c r="R42" s="153"/>
      <c r="S42" s="174">
        <f>ROUND((SUM(S37:S41))/1,2)</f>
        <v>0</v>
      </c>
      <c r="T42" s="153"/>
      <c r="U42" s="153"/>
      <c r="V42" s="153"/>
      <c r="W42" s="153"/>
      <c r="X42" s="153"/>
      <c r="Y42" s="153"/>
      <c r="Z42" s="153"/>
    </row>
    <row r="43" spans="1:26" x14ac:dyDescent="0.25">
      <c r="A43" s="1"/>
      <c r="B43" s="1"/>
      <c r="C43" s="1"/>
      <c r="D43" s="1"/>
      <c r="E43" s="1"/>
      <c r="F43" s="163"/>
      <c r="G43" s="149"/>
      <c r="H43" s="149"/>
      <c r="I43" s="149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6"/>
      <c r="B44" s="156"/>
      <c r="C44" s="156"/>
      <c r="D44" s="156" t="s">
        <v>68</v>
      </c>
      <c r="E44" s="156"/>
      <c r="F44" s="167"/>
      <c r="G44" s="157"/>
      <c r="H44" s="157"/>
      <c r="I44" s="157"/>
      <c r="J44" s="156"/>
      <c r="K44" s="156"/>
      <c r="L44" s="156"/>
      <c r="M44" s="156"/>
      <c r="N44" s="156"/>
      <c r="O44" s="156"/>
      <c r="P44" s="156"/>
      <c r="Q44" s="153"/>
      <c r="R44" s="153"/>
      <c r="S44" s="156"/>
      <c r="T44" s="153"/>
      <c r="U44" s="153"/>
      <c r="V44" s="153"/>
      <c r="W44" s="153"/>
      <c r="X44" s="153"/>
      <c r="Y44" s="153"/>
      <c r="Z44" s="153"/>
    </row>
    <row r="45" spans="1:26" ht="24.95" customHeight="1" x14ac:dyDescent="0.25">
      <c r="A45" s="171"/>
      <c r="B45" s="168" t="s">
        <v>115</v>
      </c>
      <c r="C45" s="172" t="s">
        <v>141</v>
      </c>
      <c r="D45" s="168" t="s">
        <v>142</v>
      </c>
      <c r="E45" s="168" t="s">
        <v>143</v>
      </c>
      <c r="F45" s="169">
        <v>2</v>
      </c>
      <c r="G45" s="170"/>
      <c r="H45" s="170"/>
      <c r="I45" s="170">
        <f>ROUND(F45*(G45+H45),2)</f>
        <v>0</v>
      </c>
      <c r="J45" s="168">
        <f>ROUND(F45*(N45),2)</f>
        <v>3758.8</v>
      </c>
      <c r="K45" s="1">
        <f>ROUND(F45*(O45),2)</f>
        <v>0</v>
      </c>
      <c r="L45" s="1">
        <f>ROUND(F45*(G45),2)</f>
        <v>0</v>
      </c>
      <c r="M45" s="1"/>
      <c r="N45" s="1">
        <v>1879.4</v>
      </c>
      <c r="O45" s="1"/>
      <c r="P45" s="167"/>
      <c r="Q45" s="173"/>
      <c r="R45" s="173"/>
      <c r="S45" s="167"/>
      <c r="Z45">
        <v>0</v>
      </c>
    </row>
    <row r="46" spans="1:26" ht="24.95" customHeight="1" x14ac:dyDescent="0.25">
      <c r="A46" s="171"/>
      <c r="B46" s="168" t="s">
        <v>115</v>
      </c>
      <c r="C46" s="172" t="s">
        <v>144</v>
      </c>
      <c r="D46" s="168" t="s">
        <v>145</v>
      </c>
      <c r="E46" s="168" t="s">
        <v>146</v>
      </c>
      <c r="F46" s="169">
        <v>2</v>
      </c>
      <c r="G46" s="170"/>
      <c r="H46" s="170"/>
      <c r="I46" s="170">
        <f>ROUND(F46*(G46+H46),2)</f>
        <v>0</v>
      </c>
      <c r="J46" s="168">
        <f>ROUND(F46*(N46),2)</f>
        <v>4652</v>
      </c>
      <c r="K46" s="1">
        <f>ROUND(F46*(O46),2)</f>
        <v>0</v>
      </c>
      <c r="L46" s="1">
        <f>ROUND(F46*(G46),2)</f>
        <v>0</v>
      </c>
      <c r="M46" s="1"/>
      <c r="N46" s="1">
        <v>2326</v>
      </c>
      <c r="O46" s="1"/>
      <c r="P46" s="167"/>
      <c r="Q46" s="173"/>
      <c r="R46" s="173"/>
      <c r="S46" s="167"/>
      <c r="Z46">
        <v>0</v>
      </c>
    </row>
    <row r="47" spans="1:26" ht="24.95" customHeight="1" x14ac:dyDescent="0.25">
      <c r="A47" s="171"/>
      <c r="B47" s="168" t="s">
        <v>115</v>
      </c>
      <c r="C47" s="172" t="s">
        <v>147</v>
      </c>
      <c r="D47" s="168" t="s">
        <v>148</v>
      </c>
      <c r="E47" s="168" t="s">
        <v>133</v>
      </c>
      <c r="F47" s="169">
        <v>1</v>
      </c>
      <c r="G47" s="170"/>
      <c r="H47" s="170"/>
      <c r="I47" s="170">
        <f>ROUND(F47*(G47+H47),2)</f>
        <v>0</v>
      </c>
      <c r="J47" s="168">
        <f>ROUND(F47*(N47),2)</f>
        <v>17080.060000000001</v>
      </c>
      <c r="K47" s="1">
        <f>ROUND(F47*(O47),2)</f>
        <v>0</v>
      </c>
      <c r="L47" s="1">
        <f>ROUND(F47*(G47),2)</f>
        <v>0</v>
      </c>
      <c r="M47" s="1"/>
      <c r="N47" s="1">
        <v>17080.060000000001</v>
      </c>
      <c r="O47" s="1"/>
      <c r="P47" s="167"/>
      <c r="Q47" s="173"/>
      <c r="R47" s="173"/>
      <c r="S47" s="167"/>
      <c r="Z47">
        <v>0</v>
      </c>
    </row>
    <row r="48" spans="1:26" x14ac:dyDescent="0.25">
      <c r="A48" s="156"/>
      <c r="B48" s="156"/>
      <c r="C48" s="156"/>
      <c r="D48" s="156" t="s">
        <v>68</v>
      </c>
      <c r="E48" s="156"/>
      <c r="F48" s="167"/>
      <c r="G48" s="159"/>
      <c r="H48" s="159"/>
      <c r="I48" s="159">
        <f>ROUND((SUM(I44:I47))/1,2)</f>
        <v>0</v>
      </c>
      <c r="J48" s="156"/>
      <c r="K48" s="156"/>
      <c r="L48" s="156">
        <f>ROUND((SUM(L44:L47))/1,2)</f>
        <v>0</v>
      </c>
      <c r="M48" s="156">
        <f>ROUND((SUM(M44:M47))/1,2)</f>
        <v>0</v>
      </c>
      <c r="N48" s="156"/>
      <c r="O48" s="156"/>
      <c r="P48" s="174">
        <f>ROUND((SUM(P44:P47))/1,2)</f>
        <v>0</v>
      </c>
      <c r="S48" s="167">
        <f>ROUND((SUM(S44:S47))/1,2)</f>
        <v>0</v>
      </c>
    </row>
    <row r="49" spans="1:26" x14ac:dyDescent="0.25">
      <c r="A49" s="1"/>
      <c r="B49" s="1"/>
      <c r="C49" s="1"/>
      <c r="D49" s="1"/>
      <c r="E49" s="1"/>
      <c r="F49" s="163"/>
      <c r="G49" s="149"/>
      <c r="H49" s="149"/>
      <c r="I49" s="149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6"/>
      <c r="B50" s="156"/>
      <c r="C50" s="156"/>
      <c r="D50" s="2" t="s">
        <v>64</v>
      </c>
      <c r="E50" s="156"/>
      <c r="F50" s="167"/>
      <c r="G50" s="159"/>
      <c r="H50" s="159">
        <f>ROUND((SUM(M9:M49))/2,2)</f>
        <v>0</v>
      </c>
      <c r="I50" s="159">
        <f>ROUND((SUM(I9:I49))/2,2)</f>
        <v>0</v>
      </c>
      <c r="J50" s="156"/>
      <c r="K50" s="156"/>
      <c r="L50" s="156">
        <f>ROUND((SUM(L9:L49))/2,2)</f>
        <v>0</v>
      </c>
      <c r="M50" s="156">
        <f>ROUND((SUM(M9:M49))/2,2)</f>
        <v>0</v>
      </c>
      <c r="N50" s="156"/>
      <c r="O50" s="156"/>
      <c r="P50" s="174">
        <f>ROUND((SUM(P9:P49))/2,2)</f>
        <v>56.79</v>
      </c>
      <c r="S50" s="174">
        <f>ROUND((SUM(S9:S49))/2,2)</f>
        <v>0</v>
      </c>
    </row>
    <row r="51" spans="1:26" x14ac:dyDescent="0.25">
      <c r="A51" s="175"/>
      <c r="B51" s="175"/>
      <c r="C51" s="175"/>
      <c r="D51" s="175" t="s">
        <v>69</v>
      </c>
      <c r="E51" s="175"/>
      <c r="F51" s="176"/>
      <c r="G51" s="177"/>
      <c r="H51" s="177">
        <f>ROUND((SUM(M9:M50))/3,2)</f>
        <v>0</v>
      </c>
      <c r="I51" s="177">
        <f>ROUND((SUM(I9:I50))/3,2)</f>
        <v>0</v>
      </c>
      <c r="J51" s="175"/>
      <c r="K51" s="175">
        <f>ROUND((SUM(K9:K50))/3,2)</f>
        <v>0</v>
      </c>
      <c r="L51" s="175">
        <f>ROUND((SUM(L9:L50))/3,2)</f>
        <v>0</v>
      </c>
      <c r="M51" s="175">
        <f>ROUND((SUM(M9:M50))/3,2)</f>
        <v>0</v>
      </c>
      <c r="N51" s="175"/>
      <c r="O51" s="175"/>
      <c r="P51" s="190">
        <f>ROUND((SUM(P9:P50))/3,2)</f>
        <v>56.79</v>
      </c>
      <c r="S51" s="176">
        <f>ROUND((SUM(S9:S50))/3,2)</f>
        <v>0</v>
      </c>
      <c r="Z51">
        <f>(SUM(Z9:Z50))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futbalového ihriska - FK Slovenské Ďarmoty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13517</vt:lpstr>
      <vt:lpstr>Rekap 13517</vt:lpstr>
      <vt:lpstr>SO 13517</vt:lpstr>
      <vt:lpstr>'Rekap 13517'!Názvy_tlače</vt:lpstr>
      <vt:lpstr>'SO 13517'!Názvy_tlače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2018-11-02T06:51:47Z</dcterms:created>
  <dcterms:modified xsi:type="dcterms:W3CDTF">2018-11-02T06:54:32Z</dcterms:modified>
</cp:coreProperties>
</file>